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 yWindow="-105" windowWidth="19425" windowHeight="10425"/>
  </bookViews>
  <sheets>
    <sheet name="Cost Estimate of HandPump" sheetId="8" r:id="rId1"/>
    <sheet name="Drain &amp; Apron Detail Qty" sheetId="7" r:id="rId2"/>
    <sheet name="Soakage pit Detail Qty" sheetId="13" r:id="rId3"/>
  </sheets>
  <definedNames>
    <definedName name="_xlnm.Print_Area" localSheetId="0">'Cost Estimate of HandPump'!$A$1:$F$32</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8"/>
  <c r="C4" i="13"/>
  <c r="C7" l="1"/>
  <c r="G7" s="1"/>
  <c r="D25" i="8" s="1"/>
  <c r="G4" i="13"/>
  <c r="D26" i="8"/>
  <c r="G8" i="13"/>
  <c r="H39" i="7"/>
  <c r="H38"/>
  <c r="H37"/>
  <c r="H36"/>
  <c r="H40" s="1"/>
  <c r="D21" i="8" s="1"/>
  <c r="H10" i="7"/>
  <c r="H25"/>
  <c r="G5" i="13" l="1"/>
  <c r="D24" i="8" s="1"/>
  <c r="H8" i="7" l="1"/>
  <c r="H9"/>
  <c r="H11" s="1"/>
  <c r="H13"/>
  <c r="H14"/>
  <c r="H15" s="1"/>
  <c r="H17"/>
  <c r="H18"/>
  <c r="H20"/>
  <c r="H21"/>
  <c r="H22"/>
  <c r="H23"/>
  <c r="H24"/>
  <c r="H28"/>
  <c r="H29"/>
  <c r="H30"/>
  <c r="H31"/>
  <c r="H26" l="1"/>
  <c r="H32"/>
  <c r="D17" i="8" l="1"/>
  <c r="D18"/>
  <c r="D15"/>
  <c r="D19"/>
</calcChain>
</file>

<file path=xl/sharedStrings.xml><?xml version="1.0" encoding="utf-8"?>
<sst xmlns="http://schemas.openxmlformats.org/spreadsheetml/2006/main" count="124" uniqueCount="84">
  <si>
    <t>Rft</t>
  </si>
  <si>
    <t>Description</t>
  </si>
  <si>
    <t>Job</t>
  </si>
  <si>
    <t xml:space="preserve"> Total quantities </t>
  </si>
  <si>
    <t>Sft</t>
  </si>
  <si>
    <t>Total</t>
  </si>
  <si>
    <t>in side short wall</t>
  </si>
  <si>
    <t>in  side long wall</t>
  </si>
  <si>
    <t>Plaster (1:4) CSM  1/2" thick</t>
  </si>
  <si>
    <t>Cft</t>
  </si>
  <si>
    <t>PCC 1:2:4 in bed</t>
  </si>
  <si>
    <t>PCC (1:2:4) in floor:</t>
  </si>
  <si>
    <t>PCC 1:4:8 in bed</t>
  </si>
  <si>
    <t xml:space="preserve"> PCC (1:4:8) :</t>
  </si>
  <si>
    <t>Excavation :</t>
  </si>
  <si>
    <t>Hand pump apron and drain</t>
  </si>
  <si>
    <t>Unit</t>
  </si>
  <si>
    <t>Quantity</t>
  </si>
  <si>
    <t>Depth/Ht            in ft</t>
  </si>
  <si>
    <t>Breadth    in ft</t>
  </si>
  <si>
    <t>Length    in ft</t>
  </si>
  <si>
    <t>Sectional area
in Sft</t>
  </si>
  <si>
    <t>Sub Head No</t>
  </si>
  <si>
    <t>No</t>
  </si>
  <si>
    <t>Qty</t>
  </si>
  <si>
    <t>S#</t>
  </si>
  <si>
    <t>PCC 1:2:4 Plate form</t>
  </si>
  <si>
    <t>Plate form</t>
  </si>
  <si>
    <t>Plate form long Side Wall</t>
  </si>
  <si>
    <t>Plate form Short Side Wall</t>
  </si>
  <si>
    <t>S #</t>
  </si>
  <si>
    <t>Length (ft)</t>
  </si>
  <si>
    <t>Breadth (ft)</t>
  </si>
  <si>
    <t>Depth/Ht (ft)</t>
  </si>
  <si>
    <t>NO's</t>
  </si>
  <si>
    <t>Excavation</t>
  </si>
  <si>
    <t>Three coats  Weather sheild on new surface</t>
  </si>
  <si>
    <t>concrete base</t>
  </si>
  <si>
    <t>Preparing surface and painting with weather shield (Three Coats)</t>
  </si>
  <si>
    <t>Filter media material</t>
  </si>
  <si>
    <t>Filling of soakage pit upto 5'(Aggregate,Brick ballast and sand)</t>
  </si>
  <si>
    <t>P/L pvc 4" pipe for Drainage proper covered</t>
  </si>
  <si>
    <t>Prepared By: Engr</t>
  </si>
  <si>
    <t>Reviewed By:</t>
  </si>
  <si>
    <t>Providing and installation of Riser pipe for hand pump Class "D" UPVC pipes with 63mm OD having 4.7 mm wall thickness including lowering, jointing, fixing with Nylone rope: complete in all respect.</t>
  </si>
  <si>
    <t>Providing and fixing a visibility plate made of stainless steel (Size:16x16 inches) 20 SWG with embossed write up (provided by the organization)</t>
  </si>
  <si>
    <t xml:space="preserve">Amount (PKR) </t>
  </si>
  <si>
    <t>Unit rate (PKR)</t>
  </si>
  <si>
    <t>Testing and development of borehole till reaching clear water.</t>
  </si>
  <si>
    <t xml:space="preserve">Water quality testing from reputable laboratories (PCRWR or PHED) focusing on the main drinking water parameters under physical, chemical and biological.
</t>
  </si>
  <si>
    <t>Exacvation for hand pump apron, drain and Sanitary seal as per the drawing.</t>
  </si>
  <si>
    <t>Plain Cement Concrete including placing, compacting, finishing &amp; curing (Ratio 1:4:8)</t>
  </si>
  <si>
    <t>Plain Cement Concrete including placing, compacting, finishing &amp; curing (Ratio 1:2:4)</t>
  </si>
  <si>
    <t>Excavation for soakage pit as per the drawing</t>
  </si>
  <si>
    <t>Supply and placement of filter media in the soakage pit as per the specified design and drawings</t>
  </si>
  <si>
    <t>A. Drilling Of Bore Hole</t>
  </si>
  <si>
    <t>B. Installation Of Hand Pump &amp; Construction Of Apron</t>
  </si>
  <si>
    <t>C. Construction Of Soakage Pit</t>
  </si>
  <si>
    <t xml:space="preserve">Providing and laying of PVC 4 inches dia Class B pipe </t>
  </si>
  <si>
    <t xml:space="preserve">Total Cost for Single Handpump Installation in PKR (A+B+C): </t>
  </si>
  <si>
    <t>Approved By: Programme Manager</t>
  </si>
  <si>
    <t>Construction of Apron and Drain</t>
  </si>
  <si>
    <t>Drain over all (4.5"x6"x6")</t>
  </si>
  <si>
    <t>Excavation for Sanitary Seal</t>
  </si>
  <si>
    <t>drain side wall</t>
  </si>
  <si>
    <t>Construction of Soakage pit</t>
  </si>
  <si>
    <t>PCC 1:2:4 as sanitary seal</t>
  </si>
  <si>
    <t>Providing &amp; Installation of  UPVC class B blind pipe of  4" internal  dia including lowering, jointing and fixing with 6" overlapping at joints.</t>
  </si>
  <si>
    <t>Providing and installation of fully Hot Dip Galvonized (HDG) Afridev Hand Pump with Spout (580 mm) capable to draw water from the 50 meters depth. The Body sheet thickness shoul not be less than 3mm, Body flange sheet and body barcket sheet 6 mm complete set with all accessories: (Pipe centralizers, rod centralizers, Stainless Steel pump rods having 10 mm dia (10 Nos each of 10 feet), Rubber cone, Flapper, small and large rings, U-Seal, Babin, Plunger, Bearing, Small and large pins for fulcurm and rod hanger, foot valve, foot valve reciever, spanner etc, assembly provided with HDG fishing rods and fishing tool, stainless steel cylinder having 18 inches length,three legged square flanged pedestal,adjustable T-bar AFRIDEV solid handle having weight not less than 14 Kg, spout, U-seal,bobbin and O ring, all bolts,nuts, jointing solution and washers complete in all respects. approved by engineer incharge as per Drawing.</t>
  </si>
  <si>
    <t xml:space="preserve">Plastering with 1:4 CSM and unform thickness of 1/2" </t>
  </si>
  <si>
    <t>PCC 1:2:4 in HP Base</t>
  </si>
  <si>
    <t>HP Base</t>
  </si>
  <si>
    <t xml:space="preserve">No </t>
  </si>
  <si>
    <t xml:space="preserve"> Drilling of Bore holes for hand pump in all types of soils  including sinking and withdrawing of pipe and collection of 100 % corings , complete as per specifications.: Dia of Bore 8" i/d</t>
  </si>
  <si>
    <t>Supply and placing Shrouding materials with graded pack gravel 3/8" (10 mm) to 1/8" (3 mm) around the in bore hole complete as per specification:-as per engineer directtion.</t>
  </si>
  <si>
    <t>P/F Gully trap with stainless steel frame/screen for floor</t>
  </si>
  <si>
    <t>Nos</t>
  </si>
  <si>
    <t>Hand pump Apron</t>
  </si>
  <si>
    <t xml:space="preserve"> Providing &amp; Installation of  UPVC class D strainer pipe of  4" internal  dia with bail plug/Endcap including lowering, jointing and fixing filter cloth  with 6" overlapping at joints.complete with all respect.</t>
  </si>
  <si>
    <t>BOQ OF Hand Pump-District Nowshera</t>
  </si>
  <si>
    <t>Sub Total (PKR)-A</t>
  </si>
  <si>
    <t>Sub Total (PKR) -B:</t>
  </si>
  <si>
    <t>Sub Total (PKR)-C:</t>
  </si>
  <si>
    <t xml:space="preserve">Grand Total Cost for 20 Handpumps Installation in PKR: </t>
  </si>
</sst>
</file>

<file path=xl/styles.xml><?xml version="1.0" encoding="utf-8"?>
<styleSheet xmlns="http://schemas.openxmlformats.org/spreadsheetml/2006/main">
  <numFmts count="3">
    <numFmt numFmtId="43" formatCode="_(* #,##0.00_);_(* \(#,##0.00\);_(* &quot;-&quot;??_);_(@_)"/>
    <numFmt numFmtId="164" formatCode="0.0"/>
    <numFmt numFmtId="165" formatCode="_(* #,##0.0_);_(* \(#,##0.0\);_(* &quot;-&quot;??_);_(@_)"/>
  </numFmts>
  <fonts count="24">
    <font>
      <sz val="11"/>
      <color theme="1"/>
      <name val="Calibri"/>
      <family val="2"/>
      <scheme val="minor"/>
    </font>
    <font>
      <sz val="10"/>
      <name val="Arial"/>
      <family val="2"/>
    </font>
    <font>
      <b/>
      <sz val="16"/>
      <name val="Arial"/>
      <family val="2"/>
    </font>
    <font>
      <b/>
      <sz val="12"/>
      <name val="Arial"/>
      <family val="2"/>
    </font>
    <font>
      <sz val="14"/>
      <name val="Arial"/>
      <family val="2"/>
    </font>
    <font>
      <b/>
      <sz val="10"/>
      <name val="Arial"/>
      <family val="2"/>
    </font>
    <font>
      <sz val="10"/>
      <name val="Arial"/>
      <family val="2"/>
    </font>
    <font>
      <b/>
      <sz val="14"/>
      <name val="Arial"/>
      <family val="2"/>
    </font>
    <font>
      <sz val="12"/>
      <name val="Arial"/>
      <family val="2"/>
    </font>
    <font>
      <b/>
      <sz val="10"/>
      <color theme="1"/>
      <name val="Calibri"/>
      <family val="2"/>
      <scheme val="minor"/>
    </font>
    <font>
      <b/>
      <sz val="9"/>
      <color theme="1"/>
      <name val="Arial Narrow"/>
      <family val="2"/>
    </font>
    <font>
      <b/>
      <sz val="12"/>
      <color theme="1"/>
      <name val="Arial Narrow"/>
      <family val="2"/>
    </font>
    <font>
      <b/>
      <sz val="12"/>
      <name val="Arial Narrow"/>
      <family val="2"/>
    </font>
    <font>
      <b/>
      <sz val="11"/>
      <name val="Arial Narrow"/>
      <family val="2"/>
    </font>
    <font>
      <sz val="10"/>
      <name val="Arial Narrow"/>
      <family val="2"/>
    </font>
    <font>
      <sz val="11"/>
      <name val="Arial Narrow"/>
      <family val="2"/>
    </font>
    <font>
      <b/>
      <sz val="10"/>
      <name val="Arial Narrow"/>
      <family val="2"/>
    </font>
    <font>
      <sz val="10"/>
      <name val="Arial"/>
      <family val="2"/>
    </font>
    <font>
      <b/>
      <sz val="10"/>
      <name val="Calibri"/>
      <family val="2"/>
      <scheme val="minor"/>
    </font>
    <font>
      <sz val="10"/>
      <name val="Calibri"/>
      <family val="2"/>
      <scheme val="minor"/>
    </font>
    <font>
      <sz val="10"/>
      <color theme="1"/>
      <name val="Arial Narrow"/>
      <family val="2"/>
    </font>
    <font>
      <sz val="11"/>
      <color theme="1"/>
      <name val="Calibri"/>
      <family val="2"/>
      <scheme val="minor"/>
    </font>
    <font>
      <sz val="11"/>
      <name val="Calibri"/>
      <family val="2"/>
      <scheme val="minor"/>
    </font>
    <font>
      <sz val="12"/>
      <name val="Calibri"/>
      <family val="2"/>
      <scheme val="minor"/>
    </font>
  </fonts>
  <fills count="12">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9"/>
        <bgColor indexed="64"/>
      </patternFill>
    </fill>
    <fill>
      <patternFill patternType="solid">
        <fgColor rgb="FFFFFFFF"/>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7">
    <xf numFmtId="0" fontId="0" fillId="0" borderId="0"/>
    <xf numFmtId="0" fontId="1" fillId="0" borderId="0"/>
    <xf numFmtId="0" fontId="6" fillId="0" borderId="0"/>
    <xf numFmtId="0" fontId="6" fillId="0" borderId="0"/>
    <xf numFmtId="0" fontId="1" fillId="0" borderId="0"/>
    <xf numFmtId="0" fontId="17" fillId="0" borderId="0"/>
    <xf numFmtId="43" fontId="21" fillId="0" borderId="0" applyFont="0" applyFill="0" applyBorder="0" applyAlignment="0" applyProtection="0"/>
  </cellStyleXfs>
  <cellXfs count="111">
    <xf numFmtId="0" fontId="0" fillId="0" borderId="0" xfId="0"/>
    <xf numFmtId="0" fontId="6" fillId="0" borderId="0" xfId="3"/>
    <xf numFmtId="0" fontId="6" fillId="0" borderId="1" xfId="3" applyBorder="1"/>
    <xf numFmtId="0" fontId="8" fillId="0" borderId="1" xfId="3" applyFont="1" applyBorder="1"/>
    <xf numFmtId="1" fontId="8" fillId="0" borderId="1" xfId="3" applyNumberFormat="1" applyFont="1" applyBorder="1" applyAlignment="1">
      <alignment horizontal="center"/>
    </xf>
    <xf numFmtId="0" fontId="8" fillId="3" borderId="1" xfId="3" applyFont="1" applyFill="1" applyBorder="1"/>
    <xf numFmtId="0" fontId="4" fillId="3" borderId="1" xfId="3" applyFont="1" applyFill="1" applyBorder="1"/>
    <xf numFmtId="2" fontId="8" fillId="0" borderId="1" xfId="3" applyNumberFormat="1" applyFont="1" applyBorder="1" applyAlignment="1">
      <alignment horizontal="center"/>
    </xf>
    <xf numFmtId="0" fontId="8" fillId="0" borderId="1" xfId="3" applyFont="1" applyBorder="1" applyAlignment="1">
      <alignment horizontal="center"/>
    </xf>
    <xf numFmtId="0" fontId="8" fillId="0" borderId="1" xfId="3" quotePrefix="1" applyFont="1" applyBorder="1" applyAlignment="1">
      <alignment horizontal="center"/>
    </xf>
    <xf numFmtId="0" fontId="8" fillId="4" borderId="1" xfId="3" applyFont="1" applyFill="1" applyBorder="1"/>
    <xf numFmtId="1" fontId="3" fillId="4" borderId="1" xfId="3" applyNumberFormat="1" applyFont="1" applyFill="1" applyBorder="1" applyAlignment="1">
      <alignment horizontal="center"/>
    </xf>
    <xf numFmtId="0" fontId="8" fillId="4" borderId="1" xfId="3" applyFont="1" applyFill="1" applyBorder="1" applyAlignment="1">
      <alignment horizontal="center"/>
    </xf>
    <xf numFmtId="0" fontId="3" fillId="4" borderId="1" xfId="3" applyFont="1" applyFill="1" applyBorder="1" applyAlignment="1">
      <alignment horizontal="center"/>
    </xf>
    <xf numFmtId="0" fontId="3" fillId="0" borderId="1" xfId="3" applyFont="1" applyBorder="1"/>
    <xf numFmtId="0" fontId="3" fillId="0" borderId="1" xfId="3" applyFont="1" applyBorder="1" applyAlignment="1">
      <alignment horizontal="center"/>
    </xf>
    <xf numFmtId="0" fontId="8" fillId="2" borderId="1" xfId="3" applyFont="1" applyFill="1" applyBorder="1"/>
    <xf numFmtId="0" fontId="5" fillId="5" borderId="1" xfId="3" applyFont="1" applyFill="1" applyBorder="1" applyAlignment="1">
      <alignment horizontal="center" vertical="center" wrapText="1"/>
    </xf>
    <xf numFmtId="0" fontId="7" fillId="5" borderId="1" xfId="3" applyFont="1" applyFill="1" applyBorder="1" applyAlignment="1">
      <alignment horizontal="center" vertical="center" wrapText="1"/>
    </xf>
    <xf numFmtId="0" fontId="6" fillId="4" borderId="0" xfId="3" applyFill="1"/>
    <xf numFmtId="0" fontId="14" fillId="0" borderId="1" xfId="0" applyFont="1" applyBorder="1" applyAlignment="1">
      <alignment horizontal="center" vertical="center"/>
    </xf>
    <xf numFmtId="0" fontId="14" fillId="6" borderId="6" xfId="0" applyFont="1" applyFill="1" applyBorder="1" applyAlignment="1">
      <alignment horizontal="center" vertical="center"/>
    </xf>
    <xf numFmtId="0" fontId="14" fillId="6"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vertical="center"/>
    </xf>
    <xf numFmtId="0" fontId="14" fillId="2" borderId="6" xfId="0" applyFont="1" applyFill="1" applyBorder="1" applyAlignment="1">
      <alignment horizontal="center" vertical="center" wrapText="1"/>
    </xf>
    <xf numFmtId="0" fontId="14" fillId="2" borderId="1" xfId="0" applyFont="1" applyFill="1" applyBorder="1" applyAlignment="1">
      <alignment vertical="center" wrapText="1"/>
    </xf>
    <xf numFmtId="0" fontId="0" fillId="2" borderId="0" xfId="0" applyFill="1"/>
    <xf numFmtId="0" fontId="9" fillId="2" borderId="9" xfId="0" applyFont="1" applyFill="1" applyBorder="1" applyAlignment="1">
      <alignment vertical="center"/>
    </xf>
    <xf numFmtId="2" fontId="14" fillId="0" borderId="1"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0" fontId="7" fillId="0" borderId="0" xfId="3" applyFont="1" applyAlignment="1">
      <alignment vertical="center"/>
    </xf>
    <xf numFmtId="0" fontId="18" fillId="7" borderId="11" xfId="1" applyFont="1" applyFill="1" applyBorder="1" applyAlignment="1">
      <alignment horizontal="center" vertical="center" wrapText="1"/>
    </xf>
    <xf numFmtId="0" fontId="18" fillId="7" borderId="12" xfId="1" applyFont="1" applyFill="1" applyBorder="1" applyAlignment="1">
      <alignment vertical="center" wrapText="1"/>
    </xf>
    <xf numFmtId="0" fontId="18" fillId="7" borderId="12" xfId="1" applyFont="1" applyFill="1" applyBorder="1" applyAlignment="1">
      <alignment horizontal="center" vertical="center" wrapText="1"/>
    </xf>
    <xf numFmtId="0" fontId="18" fillId="7" borderId="13" xfId="1" applyFont="1" applyFill="1" applyBorder="1" applyAlignment="1">
      <alignment horizontal="center" vertical="center" wrapText="1"/>
    </xf>
    <xf numFmtId="164" fontId="18" fillId="3" borderId="14" xfId="1" applyNumberFormat="1" applyFont="1" applyFill="1" applyBorder="1" applyAlignment="1">
      <alignment horizontal="center" vertical="center"/>
    </xf>
    <xf numFmtId="0" fontId="19" fillId="0" borderId="14" xfId="1" applyFont="1" applyBorder="1" applyAlignment="1">
      <alignment horizontal="center" vertical="center"/>
    </xf>
    <xf numFmtId="0" fontId="19" fillId="0" borderId="1" xfId="1" applyFont="1" applyBorder="1"/>
    <xf numFmtId="0" fontId="19" fillId="0" borderId="1" xfId="1" applyFont="1" applyBorder="1" applyAlignment="1">
      <alignment horizontal="center"/>
    </xf>
    <xf numFmtId="0" fontId="19" fillId="0" borderId="15" xfId="1" applyFont="1" applyBorder="1"/>
    <xf numFmtId="0" fontId="19" fillId="4" borderId="1" xfId="1" applyFont="1" applyFill="1" applyBorder="1" applyAlignment="1">
      <alignment horizontal="center"/>
    </xf>
    <xf numFmtId="0" fontId="18" fillId="4" borderId="1" xfId="1" applyFont="1" applyFill="1" applyBorder="1" applyAlignment="1">
      <alignment horizontal="center"/>
    </xf>
    <xf numFmtId="0" fontId="19" fillId="4" borderId="15" xfId="1" applyFont="1" applyFill="1" applyBorder="1"/>
    <xf numFmtId="0" fontId="19" fillId="0" borderId="1" xfId="1" quotePrefix="1" applyFont="1" applyBorder="1" applyAlignment="1">
      <alignment horizontal="center"/>
    </xf>
    <xf numFmtId="1" fontId="19" fillId="0" borderId="1" xfId="1" applyNumberFormat="1" applyFont="1" applyBorder="1" applyAlignment="1">
      <alignment horizontal="center"/>
    </xf>
    <xf numFmtId="0" fontId="14" fillId="6" borderId="1" xfId="0" applyFont="1" applyFill="1" applyBorder="1" applyAlignment="1">
      <alignment horizontal="center" vertical="center" wrapText="1"/>
    </xf>
    <xf numFmtId="0" fontId="20" fillId="2" borderId="6" xfId="0" applyFont="1" applyFill="1" applyBorder="1" applyAlignment="1">
      <alignment horizontal="center" vertical="center"/>
    </xf>
    <xf numFmtId="0" fontId="20" fillId="2" borderId="6" xfId="0" applyFont="1" applyFill="1" applyBorder="1" applyAlignment="1">
      <alignment vertical="center" wrapText="1"/>
    </xf>
    <xf numFmtId="0" fontId="20" fillId="2" borderId="1" xfId="0" applyFont="1" applyFill="1" applyBorder="1" applyAlignment="1">
      <alignment horizontal="center" vertical="center"/>
    </xf>
    <xf numFmtId="2" fontId="20" fillId="2" borderId="6" xfId="0" applyNumberFormat="1"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10" xfId="0" applyFont="1" applyFill="1" applyBorder="1" applyAlignment="1">
      <alignment horizontal="center" vertical="center"/>
    </xf>
    <xf numFmtId="2" fontId="14" fillId="2" borderId="6" xfId="0" applyNumberFormat="1" applyFont="1" applyFill="1" applyBorder="1" applyAlignment="1">
      <alignment horizontal="center" vertical="center" wrapText="1"/>
    </xf>
    <xf numFmtId="0" fontId="14" fillId="2" borderId="4" xfId="0" applyFont="1" applyFill="1" applyBorder="1" applyAlignment="1">
      <alignment horizontal="center" vertical="center" wrapText="1"/>
    </xf>
    <xf numFmtId="0" fontId="19" fillId="0" borderId="1" xfId="1" applyFont="1" applyBorder="1" applyAlignment="1">
      <alignment wrapText="1"/>
    </xf>
    <xf numFmtId="0" fontId="9" fillId="2" borderId="6" xfId="0" applyFont="1" applyFill="1" applyBorder="1" applyAlignment="1">
      <alignment horizontal="left" vertical="center"/>
    </xf>
    <xf numFmtId="0" fontId="9" fillId="2" borderId="9" xfId="0" applyFont="1" applyFill="1" applyBorder="1" applyAlignment="1">
      <alignment horizontal="left" vertical="center"/>
    </xf>
    <xf numFmtId="0" fontId="14" fillId="2" borderId="6" xfId="0" applyFont="1" applyFill="1" applyBorder="1" applyAlignment="1">
      <alignment vertical="center" wrapText="1"/>
    </xf>
    <xf numFmtId="0" fontId="14" fillId="2" borderId="6" xfId="0" applyFont="1" applyFill="1" applyBorder="1" applyAlignment="1">
      <alignment vertical="top" wrapText="1"/>
    </xf>
    <xf numFmtId="0" fontId="14" fillId="2" borderId="10" xfId="0" applyFont="1" applyFill="1" applyBorder="1" applyAlignment="1">
      <alignment vertical="center" wrapText="1"/>
    </xf>
    <xf numFmtId="0" fontId="14" fillId="2" borderId="1" xfId="0" applyFont="1" applyFill="1" applyBorder="1" applyAlignment="1">
      <alignment horizontal="left" vertical="center" wrapText="1"/>
    </xf>
    <xf numFmtId="0" fontId="19" fillId="2" borderId="1" xfId="1" applyFont="1" applyFill="1" applyBorder="1" applyAlignment="1">
      <alignment wrapText="1"/>
    </xf>
    <xf numFmtId="0" fontId="15" fillId="2" borderId="0" xfId="0" applyFont="1" applyFill="1" applyAlignment="1">
      <alignment vertical="center"/>
    </xf>
    <xf numFmtId="0" fontId="13" fillId="10" borderId="1" xfId="0" applyFont="1" applyFill="1" applyBorder="1" applyAlignment="1">
      <alignment horizontal="center" vertical="center" wrapText="1"/>
    </xf>
    <xf numFmtId="0" fontId="19" fillId="2" borderId="1" xfId="1" applyFont="1" applyFill="1" applyBorder="1" applyAlignment="1">
      <alignment vertical="center"/>
    </xf>
    <xf numFmtId="3" fontId="11" fillId="11" borderId="1" xfId="0" applyNumberFormat="1" applyFont="1" applyFill="1" applyBorder="1" applyAlignment="1">
      <alignment horizontal="center" vertical="center"/>
    </xf>
    <xf numFmtId="43" fontId="11" fillId="8" borderId="4" xfId="6" applyFont="1" applyFill="1" applyBorder="1" applyAlignment="1">
      <alignment horizontal="center" vertical="center"/>
    </xf>
    <xf numFmtId="1" fontId="23" fillId="0" borderId="1" xfId="1" applyNumberFormat="1" applyFont="1" applyBorder="1" applyAlignment="1">
      <alignment horizontal="left" vertical="center"/>
    </xf>
    <xf numFmtId="165" fontId="19" fillId="0" borderId="1" xfId="6" applyNumberFormat="1" applyFont="1" applyBorder="1" applyAlignment="1">
      <alignment horizontal="center" vertical="center" wrapText="1"/>
    </xf>
    <xf numFmtId="165" fontId="19" fillId="2" borderId="1" xfId="6" applyNumberFormat="1" applyFont="1" applyFill="1" applyBorder="1" applyAlignment="1">
      <alignment horizontal="center" vertical="center" wrapText="1"/>
    </xf>
    <xf numFmtId="165" fontId="22" fillId="6" borderId="1" xfId="6" applyNumberFormat="1" applyFont="1" applyFill="1" applyBorder="1" applyAlignment="1">
      <alignment horizontal="center" vertical="center" wrapText="1"/>
    </xf>
    <xf numFmtId="165" fontId="22" fillId="2" borderId="1" xfId="6" applyNumberFormat="1" applyFont="1" applyFill="1" applyBorder="1" applyAlignment="1">
      <alignment horizontal="center" vertical="center" wrapText="1"/>
    </xf>
    <xf numFmtId="0" fontId="16" fillId="9" borderId="1" xfId="0" applyFont="1" applyFill="1" applyBorder="1" applyAlignment="1">
      <alignment horizontal="center" vertical="center"/>
    </xf>
    <xf numFmtId="0" fontId="16" fillId="9" borderId="6" xfId="0" applyFont="1" applyFill="1" applyBorder="1" applyAlignment="1">
      <alignment horizontal="center" vertical="center" wrapText="1"/>
    </xf>
    <xf numFmtId="0" fontId="16" fillId="9" borderId="9"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8" borderId="9"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9" fillId="2" borderId="0" xfId="0" applyFont="1" applyFill="1" applyAlignment="1">
      <alignment horizontal="center" vertical="center"/>
    </xf>
    <xf numFmtId="0" fontId="9" fillId="2" borderId="6" xfId="0" applyFont="1" applyFill="1" applyBorder="1" applyAlignment="1">
      <alignment horizontal="left" vertical="center"/>
    </xf>
    <xf numFmtId="0" fontId="9" fillId="2" borderId="9" xfId="0" applyFont="1" applyFill="1" applyBorder="1" applyAlignment="1">
      <alignment horizontal="left" vertical="center"/>
    </xf>
    <xf numFmtId="0" fontId="9" fillId="2" borderId="5" xfId="0" applyFont="1" applyFill="1" applyBorder="1" applyAlignment="1">
      <alignment horizontal="left" vertical="center"/>
    </xf>
    <xf numFmtId="0" fontId="10" fillId="2" borderId="8" xfId="0" applyFont="1" applyFill="1" applyBorder="1" applyAlignment="1">
      <alignment horizontal="center" vertical="center"/>
    </xf>
    <xf numFmtId="0" fontId="10" fillId="2" borderId="0" xfId="0" applyFont="1" applyFill="1" applyAlignment="1">
      <alignment horizontal="center" vertical="center"/>
    </xf>
    <xf numFmtId="0" fontId="10" fillId="2" borderId="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5" xfId="0" applyFont="1" applyFill="1" applyBorder="1" applyAlignment="1">
      <alignment horizontal="center" vertical="center"/>
    </xf>
    <xf numFmtId="0" fontId="11" fillId="9" borderId="1" xfId="0" applyFont="1" applyFill="1" applyBorder="1" applyAlignment="1">
      <alignment horizontal="center" vertical="center"/>
    </xf>
    <xf numFmtId="0" fontId="12" fillId="11" borderId="1" xfId="0" applyFont="1" applyFill="1" applyBorder="1" applyAlignment="1">
      <alignment horizontal="center" vertical="center" wrapText="1"/>
    </xf>
    <xf numFmtId="0" fontId="5" fillId="4" borderId="4" xfId="3" applyFont="1" applyFill="1" applyBorder="1" applyAlignment="1">
      <alignment horizontal="center" vertical="center" wrapText="1"/>
    </xf>
    <xf numFmtId="0" fontId="5" fillId="4" borderId="7" xfId="3" applyFont="1" applyFill="1" applyBorder="1" applyAlignment="1">
      <alignment horizontal="center" vertical="center" wrapText="1"/>
    </xf>
    <xf numFmtId="0" fontId="5" fillId="4" borderId="3" xfId="3" applyFont="1" applyFill="1" applyBorder="1" applyAlignment="1">
      <alignment horizontal="center" vertical="center" wrapText="1"/>
    </xf>
    <xf numFmtId="0" fontId="2" fillId="0" borderId="6" xfId="3" applyFont="1" applyBorder="1" applyAlignment="1">
      <alignment horizontal="center" vertical="center"/>
    </xf>
    <xf numFmtId="0" fontId="2" fillId="0" borderId="9" xfId="3" applyFont="1" applyBorder="1" applyAlignment="1">
      <alignment horizontal="center" vertical="center"/>
    </xf>
    <xf numFmtId="0" fontId="2" fillId="0" borderId="5" xfId="3" applyFont="1" applyBorder="1" applyAlignment="1">
      <alignment horizontal="center" vertical="center"/>
    </xf>
    <xf numFmtId="2" fontId="19" fillId="0" borderId="6" xfId="1" applyNumberFormat="1" applyFont="1" applyBorder="1" applyAlignment="1">
      <alignment horizontal="center"/>
    </xf>
    <xf numFmtId="2" fontId="19" fillId="0" borderId="5" xfId="1" applyNumberFormat="1" applyFont="1" applyBorder="1" applyAlignment="1">
      <alignment horizontal="center"/>
    </xf>
    <xf numFmtId="0" fontId="18" fillId="3" borderId="6" xfId="1" applyFont="1" applyFill="1" applyBorder="1" applyAlignment="1">
      <alignment horizontal="left" vertical="center"/>
    </xf>
    <xf numFmtId="0" fontId="18" fillId="3" borderId="9" xfId="1" applyFont="1" applyFill="1" applyBorder="1" applyAlignment="1">
      <alignment horizontal="left" vertical="center"/>
    </xf>
    <xf numFmtId="0" fontId="18" fillId="3" borderId="17" xfId="1" applyFont="1" applyFill="1" applyBorder="1" applyAlignment="1">
      <alignment horizontal="left" vertical="center"/>
    </xf>
    <xf numFmtId="0" fontId="18" fillId="7" borderId="0" xfId="1" applyFont="1" applyFill="1" applyAlignment="1">
      <alignment horizontal="center" vertical="center"/>
    </xf>
    <xf numFmtId="0" fontId="18" fillId="3" borderId="1" xfId="1" applyFont="1" applyFill="1" applyBorder="1" applyAlignment="1">
      <alignment horizontal="left" vertical="center"/>
    </xf>
    <xf numFmtId="0" fontId="18" fillId="3" borderId="15" xfId="1" applyFont="1" applyFill="1" applyBorder="1" applyAlignment="1">
      <alignment horizontal="left" vertical="center"/>
    </xf>
    <xf numFmtId="0" fontId="18" fillId="4" borderId="16" xfId="1" applyFont="1" applyFill="1" applyBorder="1" applyAlignment="1">
      <alignment horizontal="center"/>
    </xf>
    <xf numFmtId="0" fontId="18" fillId="4" borderId="5" xfId="1" applyFont="1" applyFill="1" applyBorder="1" applyAlignment="1">
      <alignment horizontal="center"/>
    </xf>
  </cellXfs>
  <cellStyles count="7">
    <cellStyle name="Comma" xfId="6" builtinId="3"/>
    <cellStyle name="Normal" xfId="0" builtinId="0"/>
    <cellStyle name="Normal 2" xfId="1"/>
    <cellStyle name="Normal 2 2" xfId="3"/>
    <cellStyle name="Normal 2 2 2" xfId="4"/>
    <cellStyle name="Normal 2 2 3" xfId="5"/>
    <cellStyle name="Normal 3" xfId="2"/>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876300</xdr:colOff>
      <xdr:row>0</xdr:row>
      <xdr:rowOff>101600</xdr:rowOff>
    </xdr:from>
    <xdr:to>
      <xdr:col>5</xdr:col>
      <xdr:colOff>1133475</xdr:colOff>
      <xdr:row>1</xdr:row>
      <xdr:rowOff>603250</xdr:rowOff>
    </xdr:to>
    <xdr:pic>
      <xdr:nvPicPr>
        <xdr:cNvPr id="3" name="Picture 2">
          <a:extLst>
            <a:ext uri="{FF2B5EF4-FFF2-40B4-BE49-F238E27FC236}">
              <a16:creationId xmlns:a16="http://schemas.microsoft.com/office/drawing/2014/main" xmlns="" id="{F1F699EC-3779-8B99-01F0-4DD20F7C8293}"/>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8077200" y="101600"/>
          <a:ext cx="1222375" cy="755650"/>
        </a:xfrm>
        <a:prstGeom prst="rect">
          <a:avLst/>
        </a:prstGeom>
      </xdr:spPr>
    </xdr:pic>
    <xdr:clientData/>
  </xdr:twoCellAnchor>
  <xdr:twoCellAnchor editAs="oneCell">
    <xdr:from>
      <xdr:col>0</xdr:col>
      <xdr:colOff>0</xdr:colOff>
      <xdr:row>0</xdr:row>
      <xdr:rowOff>0</xdr:rowOff>
    </xdr:from>
    <xdr:to>
      <xdr:col>1</xdr:col>
      <xdr:colOff>1238249</xdr:colOff>
      <xdr:row>1</xdr:row>
      <xdr:rowOff>596900</xdr:rowOff>
    </xdr:to>
    <xdr:pic>
      <xdr:nvPicPr>
        <xdr:cNvPr id="4" name="Picture 3" descr="IMS Pakistan">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2">
          <a:extLst>
            <a:ext uri="{28A0092B-C50C-407E-A947-70E740481C1C}">
              <a14:useLocalDpi xmlns:a14="http://schemas.microsoft.com/office/drawing/2010/main" xmlns="" val="0"/>
            </a:ext>
          </a:extLst>
        </a:blip>
        <a:srcRect/>
        <a:stretch>
          <a:fillRect/>
        </a:stretch>
      </xdr:blipFill>
      <xdr:spPr bwMode="auto">
        <a:xfrm>
          <a:off x="0" y="0"/>
          <a:ext cx="1612899" cy="850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1610846</xdr:colOff>
      <xdr:row>1</xdr:row>
      <xdr:rowOff>3111</xdr:rowOff>
    </xdr:to>
    <xdr:pic>
      <xdr:nvPicPr>
        <xdr:cNvPr id="2" name="Picture 1" descr="IMS Pakistan">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0" y="0"/>
          <a:ext cx="2087096" cy="1008528"/>
        </a:xfrm>
        <a:prstGeom prst="rect">
          <a:avLst/>
        </a:prstGeom>
        <a:noFill/>
        <a:ln>
          <a:noFill/>
        </a:ln>
      </xdr:spPr>
    </xdr:pic>
    <xdr:clientData/>
  </xdr:twoCellAnchor>
  <xdr:twoCellAnchor editAs="oneCell">
    <xdr:from>
      <xdr:col>5</xdr:col>
      <xdr:colOff>266138</xdr:colOff>
      <xdr:row>0</xdr:row>
      <xdr:rowOff>84043</xdr:rowOff>
    </xdr:from>
    <xdr:to>
      <xdr:col>8</xdr:col>
      <xdr:colOff>490256</xdr:colOff>
      <xdr:row>0</xdr:row>
      <xdr:rowOff>980514</xdr:rowOff>
    </xdr:to>
    <xdr:pic>
      <xdr:nvPicPr>
        <xdr:cNvPr id="3" name="Picture 2">
          <a:extLst>
            <a:ext uri="{FF2B5EF4-FFF2-40B4-BE49-F238E27FC236}">
              <a16:creationId xmlns:a16="http://schemas.microsoft.com/office/drawing/2014/main" xmlns="" id="{F1F699EC-3779-8B99-01F0-4DD20F7C8293}"/>
            </a:ext>
          </a:extLst>
        </xdr:cNvPr>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6149226" y="84043"/>
          <a:ext cx="2017059" cy="8964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N32"/>
  <sheetViews>
    <sheetView tabSelected="1" view="pageBreakPreview" zoomScaleNormal="83" zoomScaleSheetLayoutView="100" workbookViewId="0">
      <pane ySplit="3" topLeftCell="A4" activePane="bottomLeft" state="frozen"/>
      <selection pane="bottomLeft" activeCell="E5" sqref="E5"/>
    </sheetView>
  </sheetViews>
  <sheetFormatPr defaultColWidth="9.140625" defaultRowHeight="16.5"/>
  <cols>
    <col min="1" max="1" width="5.42578125" style="25" customWidth="1"/>
    <col min="2" max="2" width="60.42578125" style="66" customWidth="1"/>
    <col min="3" max="3" width="5.5703125" style="25" customWidth="1"/>
    <col min="4" max="4" width="7.42578125" style="25" customWidth="1"/>
    <col min="5" max="5" width="13.85546875" style="25" customWidth="1"/>
    <col min="6" max="6" width="17.28515625" style="25" customWidth="1"/>
    <col min="7" max="16384" width="9.140625" style="25"/>
  </cols>
  <sheetData>
    <row r="1" spans="1:9" ht="20.25" customHeight="1">
      <c r="A1" s="80" t="s">
        <v>79</v>
      </c>
      <c r="B1" s="80"/>
      <c r="C1" s="80"/>
      <c r="D1" s="80"/>
      <c r="E1" s="80"/>
      <c r="F1" s="80"/>
    </row>
    <row r="2" spans="1:9" ht="51.95" customHeight="1">
      <c r="A2" s="80"/>
      <c r="B2" s="80"/>
      <c r="C2" s="80"/>
      <c r="D2" s="80"/>
      <c r="E2" s="80"/>
      <c r="F2" s="80"/>
    </row>
    <row r="3" spans="1:9" ht="26.25" customHeight="1">
      <c r="A3" s="67" t="s">
        <v>25</v>
      </c>
      <c r="B3" s="67" t="s">
        <v>1</v>
      </c>
      <c r="C3" s="67" t="s">
        <v>16</v>
      </c>
      <c r="D3" s="67" t="s">
        <v>24</v>
      </c>
      <c r="E3" s="67" t="s">
        <v>47</v>
      </c>
      <c r="F3" s="67" t="s">
        <v>46</v>
      </c>
    </row>
    <row r="4" spans="1:9" ht="21" customHeight="1">
      <c r="A4" s="76" t="s">
        <v>55</v>
      </c>
      <c r="B4" s="76"/>
      <c r="C4" s="76"/>
      <c r="D4" s="76"/>
      <c r="E4" s="76"/>
      <c r="F4" s="76"/>
    </row>
    <row r="5" spans="1:9" ht="38.25">
      <c r="A5" s="20">
        <v>1</v>
      </c>
      <c r="B5" s="61" t="s">
        <v>73</v>
      </c>
      <c r="C5" s="22" t="s">
        <v>0</v>
      </c>
      <c r="D5" s="26">
        <v>120</v>
      </c>
      <c r="E5" s="24"/>
      <c r="F5" s="74"/>
      <c r="I5" s="71"/>
    </row>
    <row r="6" spans="1:9" ht="25.5">
      <c r="A6" s="20">
        <v>2</v>
      </c>
      <c r="B6" s="61" t="s">
        <v>67</v>
      </c>
      <c r="C6" s="23" t="s">
        <v>0</v>
      </c>
      <c r="D6" s="23">
        <f>D5-D7</f>
        <v>107</v>
      </c>
      <c r="E6" s="24"/>
      <c r="F6" s="74"/>
    </row>
    <row r="7" spans="1:9" ht="38.25">
      <c r="A7" s="20">
        <v>3</v>
      </c>
      <c r="B7" s="61" t="s">
        <v>78</v>
      </c>
      <c r="C7" s="23" t="s">
        <v>0</v>
      </c>
      <c r="D7" s="23">
        <v>13</v>
      </c>
      <c r="E7" s="24"/>
      <c r="F7" s="74"/>
    </row>
    <row r="8" spans="1:9" ht="39.950000000000003" customHeight="1">
      <c r="A8" s="20">
        <v>4</v>
      </c>
      <c r="B8" s="61" t="s">
        <v>44</v>
      </c>
      <c r="C8" s="23" t="s">
        <v>0</v>
      </c>
      <c r="D8" s="23">
        <v>90</v>
      </c>
      <c r="E8" s="24"/>
      <c r="F8" s="74"/>
    </row>
    <row r="9" spans="1:9" ht="41.1" customHeight="1">
      <c r="A9" s="20">
        <v>5</v>
      </c>
      <c r="B9" s="61" t="s">
        <v>74</v>
      </c>
      <c r="C9" s="22" t="s">
        <v>0</v>
      </c>
      <c r="D9" s="23">
        <v>70</v>
      </c>
      <c r="E9" s="24"/>
      <c r="F9" s="74"/>
    </row>
    <row r="10" spans="1:9" ht="25.5">
      <c r="A10" s="20">
        <v>6</v>
      </c>
      <c r="B10" s="61" t="s">
        <v>45</v>
      </c>
      <c r="C10" s="22" t="s">
        <v>2</v>
      </c>
      <c r="D10" s="23">
        <v>1</v>
      </c>
      <c r="E10" s="24"/>
      <c r="F10" s="74"/>
      <c r="H10" s="71"/>
    </row>
    <row r="11" spans="1:9" ht="21" customHeight="1">
      <c r="A11" s="20">
        <v>7</v>
      </c>
      <c r="B11" s="61" t="s">
        <v>48</v>
      </c>
      <c r="C11" s="21" t="s">
        <v>2</v>
      </c>
      <c r="D11" s="23">
        <v>1</v>
      </c>
      <c r="E11" s="24"/>
      <c r="F11" s="74"/>
    </row>
    <row r="12" spans="1:9" ht="42.6" customHeight="1">
      <c r="A12" s="20">
        <v>8</v>
      </c>
      <c r="B12" s="62" t="s">
        <v>49</v>
      </c>
      <c r="C12" s="53" t="s">
        <v>2</v>
      </c>
      <c r="D12" s="26">
        <v>1</v>
      </c>
      <c r="E12" s="54"/>
      <c r="F12" s="75"/>
    </row>
    <row r="13" spans="1:9" ht="24.75" customHeight="1">
      <c r="A13" s="81" t="s">
        <v>80</v>
      </c>
      <c r="B13" s="82"/>
      <c r="C13" s="82"/>
      <c r="D13" s="82"/>
      <c r="E13" s="83"/>
      <c r="F13" s="70"/>
    </row>
    <row r="14" spans="1:9" ht="21.75" customHeight="1">
      <c r="A14" s="77" t="s">
        <v>56</v>
      </c>
      <c r="B14" s="78"/>
      <c r="C14" s="78"/>
      <c r="D14" s="78"/>
      <c r="E14" s="78"/>
      <c r="F14" s="79"/>
    </row>
    <row r="15" spans="1:9" ht="23.25" customHeight="1">
      <c r="A15" s="24">
        <v>1</v>
      </c>
      <c r="B15" s="27" t="s">
        <v>50</v>
      </c>
      <c r="C15" s="24" t="s">
        <v>9</v>
      </c>
      <c r="D15" s="30">
        <f>'Drain &amp; Apron Detail Qty'!H11</f>
        <v>72</v>
      </c>
      <c r="E15" s="30"/>
      <c r="F15" s="72"/>
    </row>
    <row r="16" spans="1:9" ht="140.25">
      <c r="A16" s="52">
        <v>2</v>
      </c>
      <c r="B16" s="63" t="s">
        <v>68</v>
      </c>
      <c r="C16" s="55" t="s">
        <v>23</v>
      </c>
      <c r="D16" s="56">
        <v>1</v>
      </c>
      <c r="E16" s="57"/>
      <c r="F16" s="73"/>
    </row>
    <row r="17" spans="1:14">
      <c r="A17" s="24">
        <v>3</v>
      </c>
      <c r="B17" s="61" t="s">
        <v>51</v>
      </c>
      <c r="C17" s="22" t="s">
        <v>9</v>
      </c>
      <c r="D17" s="31">
        <f>'Drain &amp; Apron Detail Qty'!H15</f>
        <v>52.5</v>
      </c>
      <c r="E17" s="24"/>
      <c r="F17" s="73"/>
    </row>
    <row r="18" spans="1:14" ht="18" customHeight="1">
      <c r="A18" s="52">
        <v>4</v>
      </c>
      <c r="B18" s="61" t="s">
        <v>52</v>
      </c>
      <c r="C18" s="22" t="s">
        <v>9</v>
      </c>
      <c r="D18" s="31">
        <f>'Drain &amp; Apron Detail Qty'!H26</f>
        <v>75.25</v>
      </c>
      <c r="E18" s="24"/>
      <c r="F18" s="73"/>
    </row>
    <row r="19" spans="1:14" ht="27" customHeight="1">
      <c r="A19" s="24">
        <v>5</v>
      </c>
      <c r="B19" s="27" t="s">
        <v>69</v>
      </c>
      <c r="C19" s="47" t="s">
        <v>4</v>
      </c>
      <c r="D19" s="30">
        <f>'Drain &amp; Apron Detail Qty'!H32</f>
        <v>98</v>
      </c>
      <c r="E19" s="24"/>
      <c r="F19" s="73"/>
    </row>
    <row r="20" spans="1:14" ht="27" customHeight="1">
      <c r="A20" s="52">
        <v>6</v>
      </c>
      <c r="B20" s="27" t="s">
        <v>75</v>
      </c>
      <c r="C20" s="47" t="s">
        <v>76</v>
      </c>
      <c r="D20" s="30">
        <v>1</v>
      </c>
      <c r="E20" s="24"/>
      <c r="F20" s="73"/>
    </row>
    <row r="21" spans="1:14" ht="27" customHeight="1">
      <c r="A21" s="24">
        <v>7</v>
      </c>
      <c r="B21" s="64" t="s">
        <v>38</v>
      </c>
      <c r="C21" s="47" t="s">
        <v>4</v>
      </c>
      <c r="D21" s="30">
        <f>'Drain &amp; Apron Detail Qty'!H40</f>
        <v>89</v>
      </c>
      <c r="E21" s="24"/>
      <c r="F21" s="73"/>
    </row>
    <row r="22" spans="1:14" ht="25.5" customHeight="1">
      <c r="A22" s="81" t="s">
        <v>81</v>
      </c>
      <c r="B22" s="82"/>
      <c r="C22" s="82"/>
      <c r="D22" s="82"/>
      <c r="E22" s="83"/>
      <c r="F22" s="70"/>
    </row>
    <row r="23" spans="1:14" ht="25.5" customHeight="1">
      <c r="A23" s="93" t="s">
        <v>57</v>
      </c>
      <c r="B23" s="93"/>
      <c r="C23" s="93"/>
      <c r="D23" s="93"/>
      <c r="E23" s="93"/>
      <c r="F23" s="93"/>
    </row>
    <row r="24" spans="1:14" ht="25.5" customHeight="1">
      <c r="A24" s="48">
        <v>1</v>
      </c>
      <c r="B24" s="49" t="s">
        <v>53</v>
      </c>
      <c r="C24" s="50" t="s">
        <v>9</v>
      </c>
      <c r="D24" s="51">
        <f>'Soakage pit Detail Qty'!G5</f>
        <v>62.823999999999998</v>
      </c>
      <c r="E24" s="51"/>
      <c r="F24" s="73"/>
    </row>
    <row r="25" spans="1:14" ht="25.5" customHeight="1">
      <c r="A25" s="50">
        <v>2</v>
      </c>
      <c r="B25" s="65" t="s">
        <v>54</v>
      </c>
      <c r="C25" s="50" t="s">
        <v>9</v>
      </c>
      <c r="D25" s="51">
        <f>'Soakage pit Detail Qty'!G7</f>
        <v>62.823999999999998</v>
      </c>
      <c r="E25" s="51"/>
      <c r="F25" s="73"/>
    </row>
    <row r="26" spans="1:14" ht="25.5" customHeight="1">
      <c r="A26" s="50">
        <v>3</v>
      </c>
      <c r="B26" s="68" t="s">
        <v>58</v>
      </c>
      <c r="C26" s="50" t="s">
        <v>0</v>
      </c>
      <c r="D26" s="51">
        <f>'Soakage pit Detail Qty'!G8</f>
        <v>13</v>
      </c>
      <c r="E26" s="51"/>
      <c r="F26" s="73"/>
    </row>
    <row r="27" spans="1:14" ht="25.5" customHeight="1">
      <c r="A27" s="81" t="s">
        <v>82</v>
      </c>
      <c r="B27" s="82"/>
      <c r="C27" s="82"/>
      <c r="D27" s="82"/>
      <c r="E27" s="83"/>
      <c r="F27" s="70"/>
    </row>
    <row r="28" spans="1:14" ht="36" customHeight="1">
      <c r="A28" s="94" t="s">
        <v>59</v>
      </c>
      <c r="B28" s="94"/>
      <c r="C28" s="94"/>
      <c r="D28" s="94"/>
      <c r="E28" s="94"/>
      <c r="F28" s="69"/>
    </row>
    <row r="29" spans="1:14" ht="36" customHeight="1">
      <c r="A29" s="94" t="s">
        <v>83</v>
      </c>
      <c r="B29" s="94"/>
      <c r="C29" s="94"/>
      <c r="D29" s="94"/>
      <c r="E29" s="94"/>
      <c r="F29" s="69"/>
    </row>
    <row r="30" spans="1:14" s="28" customFormat="1" ht="23.1" customHeight="1">
      <c r="A30" s="85" t="s">
        <v>42</v>
      </c>
      <c r="B30" s="86"/>
      <c r="C30" s="86"/>
      <c r="D30" s="86"/>
      <c r="E30" s="86"/>
      <c r="F30" s="87"/>
      <c r="I30" s="84"/>
      <c r="J30" s="84"/>
      <c r="K30" s="84"/>
      <c r="L30" s="84"/>
      <c r="M30" s="84"/>
      <c r="N30" s="84"/>
    </row>
    <row r="31" spans="1:14" s="28" customFormat="1" ht="37.5" customHeight="1">
      <c r="A31" s="88"/>
      <c r="B31" s="89"/>
      <c r="C31" s="89"/>
      <c r="D31" s="89"/>
      <c r="E31" s="89"/>
      <c r="F31" s="90"/>
    </row>
    <row r="32" spans="1:14" s="28" customFormat="1" ht="19.5" customHeight="1">
      <c r="A32" s="59" t="s">
        <v>43</v>
      </c>
      <c r="B32" s="60"/>
      <c r="C32" s="29"/>
      <c r="D32" s="91" t="s">
        <v>60</v>
      </c>
      <c r="E32" s="91"/>
      <c r="F32" s="92"/>
    </row>
  </sheetData>
  <sheetProtection formatColumns="0" selectLockedCells="1" selectUnlockedCells="1"/>
  <mergeCells count="13">
    <mergeCell ref="A31:F31"/>
    <mergeCell ref="D32:F32"/>
    <mergeCell ref="A23:F23"/>
    <mergeCell ref="A28:E28"/>
    <mergeCell ref="A29:E29"/>
    <mergeCell ref="A27:E27"/>
    <mergeCell ref="A4:F4"/>
    <mergeCell ref="A14:F14"/>
    <mergeCell ref="A1:F2"/>
    <mergeCell ref="A13:E13"/>
    <mergeCell ref="I30:N30"/>
    <mergeCell ref="A30:F30"/>
    <mergeCell ref="A22:E22"/>
  </mergeCells>
  <printOptions horizontalCentered="1"/>
  <pageMargins left="0.45" right="0.45" top="0.5" bottom="0.5" header="0.3" footer="0.3"/>
  <pageSetup paperSize="9" scale="63" orientation="portrait" r:id="rId1"/>
  <drawing r:id="rId2"/>
</worksheet>
</file>

<file path=xl/worksheets/sheet2.xml><?xml version="1.0" encoding="utf-8"?>
<worksheet xmlns="http://schemas.openxmlformats.org/spreadsheetml/2006/main" xmlns:r="http://schemas.openxmlformats.org/officeDocument/2006/relationships">
  <sheetPr>
    <tabColor theme="2" tint="-0.249977111117893"/>
    <pageSetUpPr fitToPage="1"/>
  </sheetPr>
  <dimension ref="A1:AZ106"/>
  <sheetViews>
    <sheetView zoomScale="90" zoomScaleNormal="90" workbookViewId="0">
      <pane ySplit="5" topLeftCell="A6" activePane="bottomLeft" state="frozen"/>
      <selection activeCell="D1" sqref="D1"/>
      <selection pane="bottomLeft" activeCell="E36" sqref="E36"/>
    </sheetView>
  </sheetViews>
  <sheetFormatPr defaultColWidth="9.140625" defaultRowHeight="12.75"/>
  <cols>
    <col min="1" max="1" width="7.140625" style="1" customWidth="1"/>
    <col min="2" max="2" width="51.28515625" style="1" customWidth="1"/>
    <col min="3" max="3" width="11.140625" style="2" customWidth="1"/>
    <col min="4" max="4" width="8.7109375" style="1" customWidth="1"/>
    <col min="5" max="5" width="10" style="1" customWidth="1"/>
    <col min="6" max="6" width="9.28515625" style="1" bestFit="1" customWidth="1"/>
    <col min="7" max="7" width="7.140625" style="1" customWidth="1"/>
    <col min="8" max="8" width="10.42578125" style="1" customWidth="1"/>
    <col min="9" max="9" width="7.7109375" style="1" customWidth="1"/>
    <col min="10" max="12" width="9.28515625" style="1" bestFit="1" customWidth="1"/>
    <col min="13" max="13" width="13.85546875" style="1" customWidth="1"/>
    <col min="14" max="14" width="10.42578125" style="1" customWidth="1"/>
    <col min="15" max="15" width="10.140625" style="1" customWidth="1"/>
    <col min="16" max="16" width="17.7109375" style="1" customWidth="1"/>
    <col min="17" max="17" width="11.140625" style="1" customWidth="1"/>
    <col min="18" max="18" width="12" style="1" customWidth="1"/>
    <col min="19" max="16384" width="9.140625" style="1"/>
  </cols>
  <sheetData>
    <row r="1" spans="1:52" ht="79.5" customHeight="1">
      <c r="A1" s="98" t="s">
        <v>61</v>
      </c>
      <c r="B1" s="99"/>
      <c r="C1" s="99"/>
      <c r="D1" s="99"/>
      <c r="E1" s="99"/>
      <c r="F1" s="99"/>
      <c r="G1" s="99"/>
      <c r="H1" s="99"/>
      <c r="I1" s="100"/>
      <c r="J1" s="32"/>
      <c r="K1" s="32"/>
      <c r="L1" s="32"/>
      <c r="M1" s="32"/>
      <c r="N1" s="32"/>
      <c r="O1" s="32"/>
      <c r="P1" s="32"/>
      <c r="Q1" s="32"/>
      <c r="R1" s="32"/>
    </row>
    <row r="2" spans="1:52" s="19" customFormat="1" ht="20.25" customHeight="1">
      <c r="A2" s="95" t="s">
        <v>22</v>
      </c>
      <c r="B2" s="95" t="s">
        <v>1</v>
      </c>
      <c r="C2" s="95" t="s">
        <v>21</v>
      </c>
      <c r="D2" s="95" t="s">
        <v>20</v>
      </c>
      <c r="E2" s="95" t="s">
        <v>19</v>
      </c>
      <c r="F2" s="95" t="s">
        <v>18</v>
      </c>
      <c r="G2" s="95" t="s">
        <v>72</v>
      </c>
      <c r="H2" s="95" t="s">
        <v>17</v>
      </c>
      <c r="I2" s="95" t="s">
        <v>16</v>
      </c>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s="19" customFormat="1" ht="16.5" customHeight="1">
      <c r="A3" s="96"/>
      <c r="B3" s="96"/>
      <c r="C3" s="96"/>
      <c r="D3" s="96"/>
      <c r="E3" s="96"/>
      <c r="F3" s="96"/>
      <c r="G3" s="96"/>
      <c r="H3" s="96"/>
      <c r="I3" s="96"/>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s="19" customFormat="1" ht="16.5" customHeight="1">
      <c r="A4" s="96"/>
      <c r="B4" s="96"/>
      <c r="C4" s="96"/>
      <c r="D4" s="96"/>
      <c r="E4" s="96"/>
      <c r="F4" s="96"/>
      <c r="G4" s="96"/>
      <c r="H4" s="96"/>
      <c r="I4" s="96"/>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s="19" customFormat="1" ht="9.6" customHeight="1">
      <c r="A5" s="97"/>
      <c r="B5" s="97"/>
      <c r="C5" s="97"/>
      <c r="D5" s="97"/>
      <c r="E5" s="97"/>
      <c r="F5" s="97"/>
      <c r="G5" s="97"/>
      <c r="H5" s="97"/>
      <c r="I5" s="97"/>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51.75" customHeight="1">
      <c r="A6" s="18">
        <v>1</v>
      </c>
      <c r="B6" s="18" t="s">
        <v>15</v>
      </c>
      <c r="C6" s="17"/>
      <c r="D6" s="17"/>
      <c r="E6" s="17"/>
      <c r="F6" s="17"/>
      <c r="G6" s="17"/>
      <c r="H6" s="17"/>
      <c r="I6" s="17"/>
    </row>
    <row r="7" spans="1:52" ht="23.25" customHeight="1">
      <c r="A7" s="5">
        <v>1.1000000000000001</v>
      </c>
      <c r="B7" s="5" t="s">
        <v>14</v>
      </c>
      <c r="C7" s="3"/>
      <c r="D7" s="3"/>
      <c r="E7" s="3"/>
      <c r="F7" s="3"/>
      <c r="G7" s="3"/>
      <c r="H7" s="3"/>
      <c r="I7" s="3"/>
    </row>
    <row r="8" spans="1:52" ht="23.25" customHeight="1">
      <c r="A8" s="16"/>
      <c r="B8" s="3" t="s">
        <v>77</v>
      </c>
      <c r="C8" s="3"/>
      <c r="D8" s="8">
        <v>10</v>
      </c>
      <c r="E8" s="8">
        <v>3</v>
      </c>
      <c r="F8" s="8">
        <v>0.5</v>
      </c>
      <c r="G8" s="8">
        <v>1</v>
      </c>
      <c r="H8" s="8">
        <f>+G8*F8*E8*D8</f>
        <v>15</v>
      </c>
      <c r="I8" s="3" t="s">
        <v>9</v>
      </c>
    </row>
    <row r="9" spans="1:52" ht="23.25" customHeight="1">
      <c r="A9" s="3"/>
      <c r="B9" s="3" t="s">
        <v>62</v>
      </c>
      <c r="C9" s="3"/>
      <c r="D9" s="8">
        <v>20</v>
      </c>
      <c r="E9" s="8">
        <v>1.5</v>
      </c>
      <c r="F9" s="8">
        <v>1</v>
      </c>
      <c r="G9" s="8">
        <v>1</v>
      </c>
      <c r="H9" s="8">
        <f>+G9*F9*E9*D9</f>
        <v>30</v>
      </c>
      <c r="I9" s="3" t="s">
        <v>9</v>
      </c>
    </row>
    <row r="10" spans="1:52" ht="23.25" customHeight="1">
      <c r="A10" s="3"/>
      <c r="B10" s="3" t="s">
        <v>63</v>
      </c>
      <c r="C10" s="3"/>
      <c r="D10" s="8">
        <v>3</v>
      </c>
      <c r="E10" s="8">
        <v>3</v>
      </c>
      <c r="F10" s="8">
        <v>3</v>
      </c>
      <c r="G10" s="8">
        <v>1</v>
      </c>
      <c r="H10" s="8">
        <f>+G10*F10*E10*D10</f>
        <v>27</v>
      </c>
      <c r="I10" s="3"/>
    </row>
    <row r="11" spans="1:52" ht="23.25" customHeight="1">
      <c r="A11" s="3"/>
      <c r="B11" s="12" t="s">
        <v>5</v>
      </c>
      <c r="C11" s="12"/>
      <c r="D11" s="12"/>
      <c r="E11" s="12"/>
      <c r="F11" s="12"/>
      <c r="G11" s="12"/>
      <c r="H11" s="13">
        <f>SUM(H8:H10)</f>
        <v>72</v>
      </c>
      <c r="I11" s="10" t="s">
        <v>9</v>
      </c>
    </row>
    <row r="12" spans="1:52" ht="36" customHeight="1">
      <c r="A12" s="5">
        <v>1.2</v>
      </c>
      <c r="B12" s="5" t="s">
        <v>13</v>
      </c>
      <c r="C12" s="3"/>
      <c r="D12" s="8"/>
      <c r="E12" s="8"/>
      <c r="F12" s="8"/>
      <c r="G12" s="8"/>
      <c r="H12" s="8"/>
      <c r="I12" s="3"/>
    </row>
    <row r="13" spans="1:52" ht="23.25" customHeight="1">
      <c r="A13" s="3"/>
      <c r="B13" s="3" t="s">
        <v>12</v>
      </c>
      <c r="C13" s="3"/>
      <c r="D13" s="8">
        <v>10</v>
      </c>
      <c r="E13" s="8">
        <v>3</v>
      </c>
      <c r="F13" s="8">
        <v>0.5</v>
      </c>
      <c r="G13" s="8">
        <v>1</v>
      </c>
      <c r="H13" s="8">
        <f>+G13*F13*E13*D13</f>
        <v>15</v>
      </c>
      <c r="I13" s="3"/>
    </row>
    <row r="14" spans="1:52" ht="23.25" customHeight="1">
      <c r="A14" s="3"/>
      <c r="B14" s="3" t="s">
        <v>62</v>
      </c>
      <c r="C14" s="3"/>
      <c r="D14" s="8">
        <v>25</v>
      </c>
      <c r="E14" s="8">
        <v>1.5</v>
      </c>
      <c r="F14" s="8">
        <v>1</v>
      </c>
      <c r="G14" s="8">
        <v>1</v>
      </c>
      <c r="H14" s="8">
        <f>+G14*F14*E14*D14</f>
        <v>37.5</v>
      </c>
      <c r="I14" s="3"/>
    </row>
    <row r="15" spans="1:52" ht="23.25" customHeight="1">
      <c r="A15" s="3"/>
      <c r="B15" s="12" t="s">
        <v>5</v>
      </c>
      <c r="C15" s="12"/>
      <c r="D15" s="12"/>
      <c r="E15" s="12"/>
      <c r="F15" s="12"/>
      <c r="G15" s="12"/>
      <c r="H15" s="13">
        <f>SUM(H13:H14)</f>
        <v>52.5</v>
      </c>
      <c r="I15" s="10" t="s">
        <v>9</v>
      </c>
    </row>
    <row r="16" spans="1:52" ht="23.25" customHeight="1">
      <c r="A16" s="5">
        <v>1.3</v>
      </c>
      <c r="B16" s="5" t="s">
        <v>11</v>
      </c>
      <c r="C16" s="3"/>
      <c r="D16" s="8"/>
      <c r="E16" s="8"/>
      <c r="F16" s="8"/>
      <c r="G16" s="8"/>
      <c r="H16" s="15"/>
      <c r="I16" s="3"/>
    </row>
    <row r="17" spans="1:9" ht="32.25" customHeight="1">
      <c r="A17" s="3"/>
      <c r="B17" s="3" t="s">
        <v>10</v>
      </c>
      <c r="C17" s="3"/>
      <c r="D17" s="8">
        <v>10</v>
      </c>
      <c r="E17" s="8">
        <v>3</v>
      </c>
      <c r="F17" s="8">
        <v>0.75</v>
      </c>
      <c r="G17" s="8">
        <v>1</v>
      </c>
      <c r="H17" s="8">
        <f>+G17*F17*E17*D17</f>
        <v>22.5</v>
      </c>
      <c r="I17" s="3"/>
    </row>
    <row r="18" spans="1:9" ht="23.25" customHeight="1">
      <c r="A18" s="3"/>
      <c r="B18" s="3" t="s">
        <v>70</v>
      </c>
      <c r="C18" s="3"/>
      <c r="D18" s="8">
        <v>1.5</v>
      </c>
      <c r="E18" s="8">
        <v>1.5</v>
      </c>
      <c r="F18" s="8">
        <v>2</v>
      </c>
      <c r="G18" s="8">
        <v>1</v>
      </c>
      <c r="H18" s="8">
        <f>+G18*F18*E18*D18</f>
        <v>4.5</v>
      </c>
      <c r="I18" s="3"/>
    </row>
    <row r="19" spans="1:9" ht="23.25" customHeight="1">
      <c r="A19" s="3"/>
      <c r="B19" s="14" t="s">
        <v>26</v>
      </c>
      <c r="C19" s="3"/>
      <c r="D19" s="8"/>
      <c r="E19" s="8"/>
      <c r="F19" s="8"/>
      <c r="G19" s="8"/>
      <c r="H19" s="8"/>
      <c r="I19" s="3"/>
    </row>
    <row r="20" spans="1:9" ht="30" customHeight="1">
      <c r="A20" s="3"/>
      <c r="B20" s="3" t="s">
        <v>27</v>
      </c>
      <c r="C20" s="3"/>
      <c r="D20" s="8">
        <v>6</v>
      </c>
      <c r="E20" s="8">
        <v>3</v>
      </c>
      <c r="F20" s="8">
        <v>0.5</v>
      </c>
      <c r="G20" s="8">
        <v>1</v>
      </c>
      <c r="H20" s="8">
        <f t="shared" ref="H20:H25" si="0">+G20*F20*E20*D20</f>
        <v>9</v>
      </c>
      <c r="I20" s="3"/>
    </row>
    <row r="21" spans="1:9" ht="23.25" customHeight="1">
      <c r="A21" s="3"/>
      <c r="B21" s="3" t="s">
        <v>28</v>
      </c>
      <c r="C21" s="3"/>
      <c r="D21" s="8">
        <v>6</v>
      </c>
      <c r="E21" s="8">
        <v>0.25</v>
      </c>
      <c r="F21" s="8">
        <v>0.5</v>
      </c>
      <c r="G21" s="8">
        <v>2</v>
      </c>
      <c r="H21" s="8">
        <f t="shared" si="0"/>
        <v>1.5</v>
      </c>
      <c r="I21" s="3"/>
    </row>
    <row r="22" spans="1:9" ht="23.25" customHeight="1">
      <c r="A22" s="3"/>
      <c r="B22" s="3" t="s">
        <v>29</v>
      </c>
      <c r="C22" s="3"/>
      <c r="D22" s="8">
        <v>3</v>
      </c>
      <c r="E22" s="8">
        <v>0.25</v>
      </c>
      <c r="F22" s="8">
        <v>0.5</v>
      </c>
      <c r="G22" s="8">
        <v>2</v>
      </c>
      <c r="H22" s="8">
        <f t="shared" si="0"/>
        <v>0.75</v>
      </c>
      <c r="I22" s="3"/>
    </row>
    <row r="23" spans="1:9" ht="24" customHeight="1">
      <c r="A23" s="3"/>
      <c r="B23" s="3" t="s">
        <v>64</v>
      </c>
      <c r="C23" s="3"/>
      <c r="D23" s="8">
        <v>20</v>
      </c>
      <c r="E23" s="8">
        <v>0.5</v>
      </c>
      <c r="F23" s="8">
        <v>0.5</v>
      </c>
      <c r="G23" s="8">
        <v>1</v>
      </c>
      <c r="H23" s="8">
        <f t="shared" si="0"/>
        <v>5</v>
      </c>
      <c r="I23" s="3"/>
    </row>
    <row r="24" spans="1:9" ht="23.25" customHeight="1">
      <c r="A24" s="3"/>
      <c r="B24" s="3" t="s">
        <v>64</v>
      </c>
      <c r="C24" s="3"/>
      <c r="D24" s="8">
        <v>20</v>
      </c>
      <c r="E24" s="8">
        <v>0.5</v>
      </c>
      <c r="F24" s="8">
        <v>0.5</v>
      </c>
      <c r="G24" s="8">
        <v>1</v>
      </c>
      <c r="H24" s="8">
        <f t="shared" si="0"/>
        <v>5</v>
      </c>
      <c r="I24" s="3"/>
    </row>
    <row r="25" spans="1:9" ht="23.25" customHeight="1">
      <c r="A25" s="3"/>
      <c r="B25" s="3" t="s">
        <v>66</v>
      </c>
      <c r="C25" s="3"/>
      <c r="D25" s="8">
        <v>3</v>
      </c>
      <c r="E25" s="8">
        <v>3</v>
      </c>
      <c r="F25" s="8">
        <v>3</v>
      </c>
      <c r="G25" s="8">
        <v>1</v>
      </c>
      <c r="H25" s="8">
        <f t="shared" si="0"/>
        <v>27</v>
      </c>
      <c r="I25" s="3"/>
    </row>
    <row r="26" spans="1:9" ht="23.25" customHeight="1">
      <c r="A26" s="3"/>
      <c r="B26" s="12" t="s">
        <v>5</v>
      </c>
      <c r="C26" s="12"/>
      <c r="D26" s="12"/>
      <c r="E26" s="12"/>
      <c r="F26" s="12"/>
      <c r="G26" s="12"/>
      <c r="H26" s="13">
        <f>SUM(H17:H25)</f>
        <v>75.25</v>
      </c>
      <c r="I26" s="10" t="s">
        <v>9</v>
      </c>
    </row>
    <row r="27" spans="1:9" ht="46.5" customHeight="1">
      <c r="A27" s="5">
        <v>1.4</v>
      </c>
      <c r="B27" s="5" t="s">
        <v>8</v>
      </c>
      <c r="C27" s="3"/>
      <c r="D27" s="8"/>
      <c r="E27" s="8"/>
      <c r="F27" s="8"/>
      <c r="G27" s="8"/>
      <c r="H27" s="7"/>
      <c r="I27" s="3"/>
    </row>
    <row r="28" spans="1:9" ht="23.25" customHeight="1">
      <c r="A28" s="3"/>
      <c r="B28" s="3" t="s">
        <v>7</v>
      </c>
      <c r="C28" s="3"/>
      <c r="D28" s="8">
        <v>6</v>
      </c>
      <c r="E28" s="9"/>
      <c r="F28" s="8">
        <v>2</v>
      </c>
      <c r="G28" s="8">
        <v>2</v>
      </c>
      <c r="H28" s="4">
        <f t="shared" ref="H28:H31" si="1">G28*F28*D28</f>
        <v>24</v>
      </c>
      <c r="I28" s="3"/>
    </row>
    <row r="29" spans="1:9" ht="23.25" customHeight="1">
      <c r="A29" s="3"/>
      <c r="B29" s="3" t="s">
        <v>6</v>
      </c>
      <c r="C29" s="3"/>
      <c r="D29" s="8">
        <v>3</v>
      </c>
      <c r="E29" s="9"/>
      <c r="F29" s="8">
        <v>2</v>
      </c>
      <c r="G29" s="8">
        <v>2</v>
      </c>
      <c r="H29" s="4">
        <f t="shared" si="1"/>
        <v>12</v>
      </c>
      <c r="I29" s="3"/>
    </row>
    <row r="30" spans="1:9" ht="23.25" customHeight="1">
      <c r="A30" s="3"/>
      <c r="B30" s="3" t="s">
        <v>71</v>
      </c>
      <c r="C30" s="3"/>
      <c r="D30" s="8">
        <v>1.5</v>
      </c>
      <c r="E30" s="8"/>
      <c r="F30" s="8">
        <v>2</v>
      </c>
      <c r="G30" s="8">
        <v>4</v>
      </c>
      <c r="H30" s="4">
        <f t="shared" si="1"/>
        <v>12</v>
      </c>
      <c r="I30" s="3"/>
    </row>
    <row r="31" spans="1:9" ht="23.25" customHeight="1">
      <c r="A31" s="3"/>
      <c r="B31" s="3" t="s">
        <v>64</v>
      </c>
      <c r="C31" s="3"/>
      <c r="D31" s="8">
        <v>20</v>
      </c>
      <c r="E31" s="3"/>
      <c r="F31" s="8">
        <v>2.5</v>
      </c>
      <c r="G31" s="3">
        <v>1</v>
      </c>
      <c r="H31" s="4">
        <f t="shared" si="1"/>
        <v>50</v>
      </c>
      <c r="I31" s="3"/>
    </row>
    <row r="32" spans="1:9" ht="23.25" customHeight="1">
      <c r="A32" s="3"/>
      <c r="B32" s="12" t="s">
        <v>5</v>
      </c>
      <c r="C32" s="12"/>
      <c r="D32" s="12"/>
      <c r="E32" s="12"/>
      <c r="F32" s="12"/>
      <c r="G32" s="12"/>
      <c r="H32" s="11">
        <f>SUM(H28:H31)</f>
        <v>98</v>
      </c>
      <c r="I32" s="10" t="s">
        <v>4</v>
      </c>
    </row>
    <row r="33" spans="1:9" ht="27.6" customHeight="1">
      <c r="A33" s="5"/>
      <c r="B33" s="6" t="s">
        <v>3</v>
      </c>
      <c r="C33" s="5"/>
      <c r="D33" s="5"/>
      <c r="E33" s="5"/>
      <c r="F33" s="5"/>
      <c r="G33" s="5"/>
      <c r="H33" s="5"/>
      <c r="I33" s="5"/>
    </row>
    <row r="34" spans="1:9" ht="27" customHeight="1">
      <c r="A34" s="3"/>
      <c r="B34" s="14"/>
      <c r="C34" s="14"/>
      <c r="D34" s="3"/>
      <c r="E34" s="3"/>
      <c r="F34" s="3"/>
      <c r="G34" s="3"/>
      <c r="H34" s="3"/>
      <c r="I34" s="3"/>
    </row>
    <row r="35" spans="1:9" ht="21.75" customHeight="1">
      <c r="A35" s="5">
        <v>1.4</v>
      </c>
      <c r="B35" s="5" t="s">
        <v>36</v>
      </c>
      <c r="C35" s="3"/>
      <c r="D35" s="8"/>
      <c r="E35" s="8"/>
      <c r="F35" s="8"/>
      <c r="G35" s="8"/>
      <c r="H35" s="7"/>
      <c r="I35" s="3"/>
    </row>
    <row r="36" spans="1:9" ht="20.25" customHeight="1">
      <c r="A36" s="3"/>
      <c r="B36" s="3" t="s">
        <v>7</v>
      </c>
      <c r="C36" s="3"/>
      <c r="D36" s="8">
        <v>6</v>
      </c>
      <c r="E36" s="9"/>
      <c r="F36" s="8">
        <v>1.5</v>
      </c>
      <c r="G36" s="8">
        <v>2</v>
      </c>
      <c r="H36" s="4">
        <f t="shared" ref="H36:H39" si="2">G36*F36*D36</f>
        <v>18</v>
      </c>
      <c r="I36" s="3"/>
    </row>
    <row r="37" spans="1:9" ht="21.75" customHeight="1">
      <c r="A37" s="3"/>
      <c r="B37" s="3" t="s">
        <v>6</v>
      </c>
      <c r="C37" s="3"/>
      <c r="D37" s="8">
        <v>3</v>
      </c>
      <c r="E37" s="9"/>
      <c r="F37" s="8">
        <v>1.5</v>
      </c>
      <c r="G37" s="8">
        <v>2</v>
      </c>
      <c r="H37" s="4">
        <f t="shared" si="2"/>
        <v>9</v>
      </c>
      <c r="I37" s="3"/>
    </row>
    <row r="38" spans="1:9" ht="20.25" customHeight="1">
      <c r="A38" s="3"/>
      <c r="B38" s="3" t="s">
        <v>37</v>
      </c>
      <c r="C38" s="3"/>
      <c r="D38" s="8">
        <v>1.5</v>
      </c>
      <c r="E38" s="8"/>
      <c r="F38" s="8">
        <v>2</v>
      </c>
      <c r="G38" s="8">
        <v>4</v>
      </c>
      <c r="H38" s="4">
        <f t="shared" si="2"/>
        <v>12</v>
      </c>
      <c r="I38" s="3"/>
    </row>
    <row r="39" spans="1:9" ht="27" customHeight="1">
      <c r="A39" s="3"/>
      <c r="B39" s="3" t="s">
        <v>64</v>
      </c>
      <c r="C39" s="3"/>
      <c r="D39" s="8">
        <v>20</v>
      </c>
      <c r="E39" s="3"/>
      <c r="F39" s="8">
        <v>2.5</v>
      </c>
      <c r="G39" s="3">
        <v>1</v>
      </c>
      <c r="H39" s="4">
        <f t="shared" si="2"/>
        <v>50</v>
      </c>
      <c r="I39" s="3"/>
    </row>
    <row r="40" spans="1:9" ht="17.25" customHeight="1">
      <c r="A40" s="3"/>
      <c r="B40" s="12" t="s">
        <v>5</v>
      </c>
      <c r="C40" s="12"/>
      <c r="D40" s="12"/>
      <c r="E40" s="12"/>
      <c r="F40" s="12"/>
      <c r="G40" s="12"/>
      <c r="H40" s="11">
        <f>SUM(H36:H39)</f>
        <v>89</v>
      </c>
      <c r="I40" s="10" t="s">
        <v>4</v>
      </c>
    </row>
    <row r="41" spans="1:9" ht="12.75" customHeight="1">
      <c r="C41" s="1"/>
    </row>
    <row r="42" spans="1:9" ht="12.75" customHeight="1">
      <c r="C42" s="1"/>
    </row>
    <row r="43" spans="1:9" ht="12.75" customHeight="1">
      <c r="C43" s="1"/>
    </row>
    <row r="44" spans="1:9" ht="12.75" customHeight="1">
      <c r="C44" s="1"/>
    </row>
    <row r="45" spans="1:9" ht="12.75" customHeight="1">
      <c r="C45" s="1"/>
    </row>
    <row r="46" spans="1:9" ht="12.75" customHeight="1">
      <c r="C46" s="1"/>
    </row>
    <row r="47" spans="1:9" ht="12.75" customHeight="1">
      <c r="C47" s="1"/>
    </row>
    <row r="48" spans="1:9" ht="12.75" customHeight="1">
      <c r="C48" s="1"/>
    </row>
    <row r="49" spans="3:3" ht="12.75" customHeight="1">
      <c r="C49" s="1"/>
    </row>
    <row r="50" spans="3:3" ht="12.75" customHeight="1">
      <c r="C50" s="1"/>
    </row>
    <row r="51" spans="3:3" ht="12.75" customHeight="1">
      <c r="C51" s="1"/>
    </row>
    <row r="52" spans="3:3" ht="12.75" customHeight="1">
      <c r="C52" s="1"/>
    </row>
    <row r="53" spans="3:3" ht="12.75" customHeight="1">
      <c r="C53" s="1"/>
    </row>
    <row r="54" spans="3:3" ht="12.75" customHeight="1">
      <c r="C54" s="1"/>
    </row>
    <row r="55" spans="3:3" ht="12.75" customHeight="1">
      <c r="C55" s="1"/>
    </row>
    <row r="56" spans="3:3" ht="12.75" customHeight="1">
      <c r="C56" s="1"/>
    </row>
    <row r="57" spans="3:3" ht="12.75" customHeight="1">
      <c r="C57" s="1"/>
    </row>
    <row r="58" spans="3:3" ht="12.75" customHeight="1">
      <c r="C58" s="1"/>
    </row>
    <row r="59" spans="3:3" ht="12.75" customHeight="1">
      <c r="C59" s="1"/>
    </row>
    <row r="60" spans="3:3" ht="12.75" customHeight="1">
      <c r="C60" s="1"/>
    </row>
    <row r="61" spans="3:3" ht="12.75" customHeight="1">
      <c r="C61" s="1"/>
    </row>
    <row r="62" spans="3:3" ht="12.75" customHeight="1">
      <c r="C62" s="1"/>
    </row>
    <row r="63" spans="3:3">
      <c r="C63" s="1"/>
    </row>
    <row r="64" spans="3:3">
      <c r="C64" s="1"/>
    </row>
    <row r="65" spans="3:3">
      <c r="C65" s="1"/>
    </row>
    <row r="66" spans="3:3">
      <c r="C66" s="1"/>
    </row>
    <row r="67" spans="3:3">
      <c r="C67" s="1"/>
    </row>
    <row r="68" spans="3:3">
      <c r="C68" s="1"/>
    </row>
    <row r="69" spans="3:3">
      <c r="C69" s="1"/>
    </row>
    <row r="70" spans="3:3">
      <c r="C70" s="1"/>
    </row>
    <row r="71" spans="3:3">
      <c r="C71" s="1"/>
    </row>
    <row r="72" spans="3:3">
      <c r="C72" s="1"/>
    </row>
    <row r="73" spans="3:3">
      <c r="C73" s="1"/>
    </row>
    <row r="74" spans="3:3">
      <c r="C74" s="1"/>
    </row>
    <row r="75" spans="3:3">
      <c r="C75" s="1"/>
    </row>
    <row r="76" spans="3:3">
      <c r="C76" s="1"/>
    </row>
    <row r="77" spans="3:3">
      <c r="C77" s="1"/>
    </row>
    <row r="78" spans="3:3">
      <c r="C78" s="1"/>
    </row>
    <row r="79" spans="3:3">
      <c r="C79" s="1"/>
    </row>
    <row r="80" spans="3:3">
      <c r="C80" s="1"/>
    </row>
    <row r="81" spans="3:3">
      <c r="C81" s="1"/>
    </row>
    <row r="82" spans="3:3">
      <c r="C82" s="1"/>
    </row>
    <row r="83" spans="3:3">
      <c r="C83" s="1"/>
    </row>
    <row r="84" spans="3:3">
      <c r="C84" s="1"/>
    </row>
    <row r="85" spans="3:3">
      <c r="C85" s="1"/>
    </row>
    <row r="86" spans="3:3">
      <c r="C86" s="1"/>
    </row>
    <row r="87" spans="3:3">
      <c r="C87" s="1"/>
    </row>
    <row r="88" spans="3:3">
      <c r="C88" s="1"/>
    </row>
    <row r="89" spans="3:3">
      <c r="C89" s="1"/>
    </row>
    <row r="90" spans="3:3">
      <c r="C90" s="1"/>
    </row>
    <row r="91" spans="3:3">
      <c r="C91" s="1"/>
    </row>
    <row r="92" spans="3:3">
      <c r="C92" s="1"/>
    </row>
    <row r="93" spans="3:3">
      <c r="C93" s="1"/>
    </row>
    <row r="94" spans="3:3">
      <c r="C94" s="1"/>
    </row>
    <row r="95" spans="3:3">
      <c r="C95" s="1"/>
    </row>
    <row r="96" spans="3:3">
      <c r="C96" s="1"/>
    </row>
    <row r="97" spans="3:3">
      <c r="C97" s="1"/>
    </row>
    <row r="98" spans="3:3">
      <c r="C98" s="1"/>
    </row>
    <row r="99" spans="3:3">
      <c r="C99" s="1"/>
    </row>
    <row r="100" spans="3:3">
      <c r="C100" s="1"/>
    </row>
    <row r="101" spans="3:3">
      <c r="C101" s="1"/>
    </row>
    <row r="102" spans="3:3">
      <c r="C102" s="1"/>
    </row>
    <row r="103" spans="3:3">
      <c r="C103" s="1"/>
    </row>
    <row r="104" spans="3:3">
      <c r="C104" s="1"/>
    </row>
    <row r="105" spans="3:3">
      <c r="C105" s="1"/>
    </row>
    <row r="106" spans="3:3">
      <c r="C106" s="1"/>
    </row>
  </sheetData>
  <mergeCells count="10">
    <mergeCell ref="F2:F5"/>
    <mergeCell ref="G2:G5"/>
    <mergeCell ref="H2:H5"/>
    <mergeCell ref="I2:I5"/>
    <mergeCell ref="A1:I1"/>
    <mergeCell ref="A2:A5"/>
    <mergeCell ref="B2:B5"/>
    <mergeCell ref="C2:C5"/>
    <mergeCell ref="D2:D5"/>
    <mergeCell ref="E2:E5"/>
  </mergeCells>
  <printOptions horizontalCentered="1" verticalCentered="1"/>
  <pageMargins left="0" right="0" top="0" bottom="0" header="0" footer="0"/>
  <pageSetup scale="4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H8"/>
  <sheetViews>
    <sheetView zoomScale="130" zoomScaleNormal="130" workbookViewId="0">
      <selection activeCell="E12" sqref="E12"/>
    </sheetView>
  </sheetViews>
  <sheetFormatPr defaultRowHeight="15"/>
  <cols>
    <col min="1" max="1" width="4" bestFit="1" customWidth="1"/>
    <col min="2" max="2" width="37.140625" bestFit="1" customWidth="1"/>
    <col min="3" max="3" width="6.42578125" bestFit="1" customWidth="1"/>
    <col min="4" max="4" width="7.28515625" bestFit="1" customWidth="1"/>
    <col min="5" max="5" width="8.5703125" bestFit="1" customWidth="1"/>
    <col min="6" max="6" width="4.7109375" bestFit="1" customWidth="1"/>
    <col min="7" max="7" width="10" bestFit="1" customWidth="1"/>
    <col min="8" max="8" width="4.28515625" bestFit="1" customWidth="1"/>
  </cols>
  <sheetData>
    <row r="1" spans="1:8" ht="15.75" thickBot="1">
      <c r="A1" s="106" t="s">
        <v>65</v>
      </c>
      <c r="B1" s="106"/>
      <c r="C1" s="106"/>
      <c r="D1" s="106"/>
      <c r="E1" s="106"/>
      <c r="F1" s="106"/>
      <c r="G1" s="106"/>
      <c r="H1" s="106"/>
    </row>
    <row r="2" spans="1:8" ht="25.5">
      <c r="A2" s="33" t="s">
        <v>30</v>
      </c>
      <c r="B2" s="34" t="s">
        <v>1</v>
      </c>
      <c r="C2" s="35" t="s">
        <v>31</v>
      </c>
      <c r="D2" s="35" t="s">
        <v>32</v>
      </c>
      <c r="E2" s="35" t="s">
        <v>33</v>
      </c>
      <c r="F2" s="35" t="s">
        <v>34</v>
      </c>
      <c r="G2" s="35" t="s">
        <v>17</v>
      </c>
      <c r="H2" s="36" t="s">
        <v>16</v>
      </c>
    </row>
    <row r="3" spans="1:8">
      <c r="A3" s="37">
        <v>1</v>
      </c>
      <c r="B3" s="107" t="s">
        <v>35</v>
      </c>
      <c r="C3" s="107"/>
      <c r="D3" s="107"/>
      <c r="E3" s="107"/>
      <c r="F3" s="107"/>
      <c r="G3" s="107"/>
      <c r="H3" s="108"/>
    </row>
    <row r="4" spans="1:8">
      <c r="A4" s="38">
        <v>1.1000000000000001</v>
      </c>
      <c r="B4" s="39" t="s">
        <v>35</v>
      </c>
      <c r="C4" s="101">
        <f>3.1412*4*4/4</f>
        <v>12.5648</v>
      </c>
      <c r="D4" s="102"/>
      <c r="E4" s="40">
        <v>5</v>
      </c>
      <c r="F4" s="40">
        <v>1</v>
      </c>
      <c r="G4" s="40">
        <f>C4*E4</f>
        <v>62.823999999999998</v>
      </c>
      <c r="H4" s="41" t="s">
        <v>9</v>
      </c>
    </row>
    <row r="5" spans="1:8">
      <c r="A5" s="109" t="s">
        <v>5</v>
      </c>
      <c r="B5" s="110"/>
      <c r="C5" s="42"/>
      <c r="D5" s="42"/>
      <c r="E5" s="42"/>
      <c r="F5" s="42"/>
      <c r="G5" s="43">
        <f>SUM(G4:G4)</f>
        <v>62.823999999999998</v>
      </c>
      <c r="H5" s="44" t="s">
        <v>9</v>
      </c>
    </row>
    <row r="6" spans="1:8">
      <c r="A6" s="37">
        <v>8</v>
      </c>
      <c r="B6" s="103" t="s">
        <v>39</v>
      </c>
      <c r="C6" s="104"/>
      <c r="D6" s="104"/>
      <c r="E6" s="104"/>
      <c r="F6" s="104"/>
      <c r="G6" s="104"/>
      <c r="H6" s="105"/>
    </row>
    <row r="7" spans="1:8" ht="26.25">
      <c r="A7" s="38">
        <v>8.1</v>
      </c>
      <c r="B7" s="58" t="s">
        <v>40</v>
      </c>
      <c r="C7" s="101">
        <f>3.1412*4*4/4</f>
        <v>12.5648</v>
      </c>
      <c r="D7" s="102"/>
      <c r="E7" s="40">
        <v>5</v>
      </c>
      <c r="F7" s="40">
        <v>1</v>
      </c>
      <c r="G7" s="40">
        <f>C7*E7</f>
        <v>62.823999999999998</v>
      </c>
      <c r="H7" s="41" t="s">
        <v>9</v>
      </c>
    </row>
    <row r="8" spans="1:8">
      <c r="A8" s="38"/>
      <c r="B8" s="39" t="s">
        <v>41</v>
      </c>
      <c r="C8" s="40">
        <v>13</v>
      </c>
      <c r="D8" s="45"/>
      <c r="E8" s="40"/>
      <c r="F8" s="40"/>
      <c r="G8" s="46">
        <f>C8</f>
        <v>13</v>
      </c>
      <c r="H8" s="41" t="s">
        <v>0</v>
      </c>
    </row>
  </sheetData>
  <mergeCells count="6">
    <mergeCell ref="C7:D7"/>
    <mergeCell ref="B6:H6"/>
    <mergeCell ref="A1:H1"/>
    <mergeCell ref="B3:H3"/>
    <mergeCell ref="A5:B5"/>
    <mergeCell ref="C4: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Cost Estimate of HandPump</vt:lpstr>
      <vt:lpstr>Drain &amp; Apron Detail Qty</vt:lpstr>
      <vt:lpstr>Soakage pit Detail Qty</vt:lpstr>
      <vt:lpstr>'Cost Estimate of HandPump'!Print_Area</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ARC</cp:lastModifiedBy>
  <cp:lastPrinted>2014-12-13T08:30:53Z</cp:lastPrinted>
  <dcterms:created xsi:type="dcterms:W3CDTF">2014-11-20T05:02:53Z</dcterms:created>
  <dcterms:modified xsi:type="dcterms:W3CDTF">2025-02-21T05:30:06Z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2025-01-10T04:12:40Z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bd8f465a-7322-427f-bef4-d5840fd6003a</vt:lpwstr>
  </property>
  <property fmtid="{D5CDD505-2E9C-101B-9397-08002B2CF9AE}" pid="8" name="MSIP_Label_2059aa38-f392-4105-be92-628035578272_ContentBits">
    <vt:lpwstr>0</vt:lpwstr>
  </property>
</Properties>
</file>